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johnlthompson/Library/Mobile Documents/com~apple~CloudDocs/Exepron/Exepron CCPM/Feature Development/1.5.0 features/AI/AI Generated BLOGS/"/>
    </mc:Choice>
  </mc:AlternateContent>
  <xr:revisionPtr revIDLastSave="0" documentId="13_ncr:1_{49447F4C-4711-024D-9A61-F4E8AB89DE12}" xr6:coauthVersionLast="47" xr6:coauthVersionMax="47" xr10:uidLastSave="{00000000-0000-0000-0000-000000000000}"/>
  <bookViews>
    <workbookView xWindow="69020" yWindow="700" windowWidth="38020" windowHeight="18940" tabRatio="500" activeTab="1" xr2:uid="{00000000-000D-0000-FFFF-FFFF00000000}"/>
  </bookViews>
  <sheets>
    <sheet name="Instructions" sheetId="2" r:id="rId1"/>
    <sheet name="LT Impact Model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F28" i="1"/>
  <c r="E28" i="1"/>
  <c r="D28" i="1"/>
  <c r="C28" i="1"/>
  <c r="C26" i="1"/>
  <c r="C32" i="1" s="1"/>
  <c r="C43" i="1" s="1"/>
  <c r="C24" i="1"/>
  <c r="F22" i="1"/>
  <c r="E22" i="1"/>
  <c r="C22" i="1"/>
  <c r="C23" i="1" s="1"/>
  <c r="F21" i="1"/>
  <c r="E21" i="1"/>
  <c r="D21" i="1"/>
  <c r="D22" i="1" s="1"/>
  <c r="D23" i="1" s="1"/>
  <c r="C21" i="1"/>
  <c r="F11" i="1"/>
  <c r="E11" i="1"/>
  <c r="D11" i="1"/>
  <c r="C11" i="1"/>
  <c r="F10" i="1"/>
  <c r="F26" i="1" s="1"/>
  <c r="E10" i="1"/>
  <c r="E26" i="1" s="1"/>
  <c r="E32" i="1" l="1"/>
  <c r="E43" i="1" s="1"/>
  <c r="F32" i="1"/>
  <c r="F43" i="1" s="1"/>
  <c r="E33" i="1"/>
  <c r="F33" i="1"/>
  <c r="E23" i="1"/>
  <c r="C27" i="1"/>
  <c r="C37" i="1" s="1"/>
  <c r="D41" i="1"/>
  <c r="F23" i="1"/>
  <c r="E41" i="1"/>
  <c r="E27" i="1"/>
  <c r="E37" i="1" s="1"/>
  <c r="F41" i="1"/>
  <c r="D10" i="1"/>
  <c r="F27" i="1"/>
  <c r="F37" i="1" s="1"/>
  <c r="E24" i="1"/>
  <c r="F24" i="1"/>
  <c r="C33" i="1"/>
  <c r="C36" i="1" l="1"/>
  <c r="F42" i="1"/>
  <c r="C35" i="1"/>
  <c r="C34" i="1"/>
  <c r="E42" i="1"/>
  <c r="F40" i="1"/>
  <c r="F35" i="1"/>
  <c r="F34" i="1"/>
  <c r="F36" i="1"/>
  <c r="D26" i="1"/>
  <c r="D24" i="1"/>
  <c r="E40" i="1"/>
  <c r="E34" i="1"/>
  <c r="E36" i="1"/>
  <c r="E35" i="1"/>
  <c r="D32" i="1" l="1"/>
  <c r="D27" i="1"/>
  <c r="D37" i="1" s="1"/>
  <c r="D43" i="1" l="1"/>
  <c r="D33" i="1"/>
  <c r="D42" i="1"/>
  <c r="D36" i="1" l="1"/>
  <c r="D40" i="1"/>
  <c r="C40" i="1"/>
  <c r="D34" i="1"/>
  <c r="D35" i="1"/>
</calcChain>
</file>

<file path=xl/sharedStrings.xml><?xml version="1.0" encoding="utf-8"?>
<sst xmlns="http://schemas.openxmlformats.org/spreadsheetml/2006/main" count="82" uniqueCount="81">
  <si>
    <t>LEAD TIME REDUCTION  ·  Financial Impact Model</t>
  </si>
  <si>
    <t>Reliable Delivery &amp; Lead Time Reduction as a strategic lever to offset Margin Squeeze — enter inputs in BLUE cells</t>
  </si>
  <si>
    <t>Category / Line Item</t>
  </si>
  <si>
    <t>Trailing 12M
Baseline</t>
  </si>
  <si>
    <t>LT Reduction 10%</t>
  </si>
  <si>
    <t>LT Reduction 15%</t>
  </si>
  <si>
    <t>LT Reduction 20%</t>
  </si>
  <si>
    <t>Notes / Source</t>
  </si>
  <si>
    <t xml:space="preserve">  ① ASSUMPTIONS &amp; USER INPUTS  — edit BLUE cells</t>
  </si>
  <si>
    <t>Baseline Sales ($)</t>
  </si>
  <si>
    <t>Enter current 12-month gross revenue</t>
  </si>
  <si>
    <t>Number of Units Sold</t>
  </si>
  <si>
    <t>Baseline: enter units sold. Scenarios: New Total Sales ÷ reduced price per unit (row 11)</t>
  </si>
  <si>
    <t>Average Selling Price ($)</t>
  </si>
  <si>
    <t>Baseline: Sales ÷ Units. Scenarios: Baseline price × (1 + Price Adjustment %)</t>
  </si>
  <si>
    <t>Vendor Cost % of Sales</t>
  </si>
  <si>
    <t>E.g. 0.45 = 45% of sales</t>
  </si>
  <si>
    <t>Labor Cost ($)</t>
  </si>
  <si>
    <t>Enter total labour cost</t>
  </si>
  <si>
    <t>Fixed Overhead Cost ($)</t>
  </si>
  <si>
    <t>Rent, utilities, depreciation, etc.</t>
  </si>
  <si>
    <t>Sales Price Adjustment (±%)</t>
  </si>
  <si>
    <t>Negative = price reduction (e.g. -5%)</t>
  </si>
  <si>
    <t>Lead Time Reduction (%)</t>
  </si>
  <si>
    <t>Logistics improvement rate (e.g. 0.10)</t>
  </si>
  <si>
    <t>Labor Cost Adjustment (±%)</t>
  </si>
  <si>
    <t>Enter ± % to adjust baseline Labor Cost (row 27); e.g. -5% reduction or +5% increase</t>
  </si>
  <si>
    <t>Fixed Overhead Adjustment (±%)</t>
  </si>
  <si>
    <t>Enter ± % to adjust baseline Fixed Overhead (row 29); e.g. -5% reduction or +5% increase</t>
  </si>
  <si>
    <t xml:space="preserve">  ② REVENUE BRIDGE</t>
  </si>
  <si>
    <t>Adjusted Sales (post price change)</t>
  </si>
  <si>
    <t>Baseline × (1 + price adjustment)</t>
  </si>
  <si>
    <t>New Total Sales  [÷ (1 − LT%)]</t>
  </si>
  <si>
    <t>LT reduction frees capacity → higher effective revenue</t>
  </si>
  <si>
    <t>Revenue Δ vs. Baseline</t>
  </si>
  <si>
    <t>Vendor / COGS Cost (Revenue Bridge)</t>
  </si>
  <si>
    <t>(Baseline Vendor Cost ÷ Baseline Units) × Scenario Units Sold</t>
  </si>
  <si>
    <t xml:space="preserve">  ③ COST STRUCTURE</t>
  </si>
  <si>
    <t>Vendor / COGS Cost</t>
  </si>
  <si>
    <t>Contribution Margin</t>
  </si>
  <si>
    <t>Sales less Vendor / COGS</t>
  </si>
  <si>
    <t>Labor Cost (adjusted)</t>
  </si>
  <si>
    <t>Baseline Labor × (1 + Labor Adjustment %); input in row 17</t>
  </si>
  <si>
    <t>Fixed Overhead (adjusted)</t>
  </si>
  <si>
    <t>Baseline Fixed Overhead × (1 + Fixed Overhead Adjustment %); input in row 18</t>
  </si>
  <si>
    <t xml:space="preserve">  ④ PROFITABILITY SUMMARY</t>
  </si>
  <si>
    <t>Total Operating Costs</t>
  </si>
  <si>
    <t>Vendor + Labour + Fixed Overhead</t>
  </si>
  <si>
    <t>Operating Profit  (EBIT)</t>
  </si>
  <si>
    <t>Total Sales less Total Operating Costs</t>
  </si>
  <si>
    <t>Operating Margin %</t>
  </si>
  <si>
    <t>EBIT / Total Sales</t>
  </si>
  <si>
    <t>Profit Δ vs. Baseline ($)</t>
  </si>
  <si>
    <t>Incremental profit from LT strategy</t>
  </si>
  <si>
    <t>Profit Δ vs. Baseline (%)</t>
  </si>
  <si>
    <t>% change in EBIT relative to baseline</t>
  </si>
  <si>
    <t>Contribution Margin %</t>
  </si>
  <si>
    <t xml:space="preserve">  ⑤ STRATEGY INTERPRETATION</t>
  </si>
  <si>
    <t>Does LT Reduction Offset Margin Squeeze?</t>
  </si>
  <si>
    <t>Compares scenario EBIT to baseline</t>
  </si>
  <si>
    <t>Revenue Uplift from LT Strategy</t>
  </si>
  <si>
    <t>Additional revenue unlocked by LT reduction</t>
  </si>
  <si>
    <t>Break-Even LT Reduction Needed</t>
  </si>
  <si>
    <t>Min. LT% needed to match baseline profit</t>
  </si>
  <si>
    <t>Total Cost per Unit Sold ($)</t>
  </si>
  <si>
    <t>Total Operating Costs ÷ Units Sold (baseline &amp; scenario-implied)</t>
  </si>
  <si>
    <t>Model Logic: LT Reduction increases effective throughput capacity.  New Sales = Adjusted Sales ÷ (1 − LT%).  Blue cells = user inputs.  Black cells = formulas.  Do not edit formula cells.</t>
  </si>
  <si>
    <t>HOW TO USE THIS MODEL</t>
  </si>
  <si>
    <t>STEP 1 – Baseline Inputs</t>
  </si>
  <si>
    <t>Navigate to 'LT Impact Model'. In Section ①, enter your company's actual Trailing 12-Month figures in column C (Baseline): Sales, Vendor Cost %, Labour and Fixed Overhead.</t>
  </si>
  <si>
    <t>STEP 2 – Cost Pressure</t>
  </si>
  <si>
    <t>In rows 13 &amp; 15, enter the % by which selling prices are being reduced and costs are rising (e.g., -5% and +5%). These represent the 'margin squeeze' pressure your business faces.</t>
  </si>
  <si>
    <t>STEP 3 – LT Scenarios</t>
  </si>
  <si>
    <t>Row 14 controls the Lead Time Reduction % for each scenario (A/B/C). The model applies the formula: New Sales = Adjusted Sales ÷ (1 − LT%) — meaning faster delivery unlocks more effective revenue from the same cost base.</t>
  </si>
  <si>
    <t>STEP 4 – Read Results</t>
  </si>
  <si>
    <t>Section ④ shows Operating Profit and margin for each scenario. Section ⑤ tells you whether LT reduction offsets the squeeze and how much revenue the strategy unlocks.</t>
  </si>
  <si>
    <t>Colour Guide</t>
  </si>
  <si>
    <t>BLUE text = input cells you should change.  BLACK text = formula cells (do not edit).  GREEN background = key profit lines.  AMBER background = interpretation / decision rows.</t>
  </si>
  <si>
    <t>Underlying Logic</t>
  </si>
  <si>
    <t>Lead Time Reduction is a logistics/operational strategy. Shorter lead times allow companies to fulfil more orders, reduce stock-outs, and command reliability premiums — effectively increasing revenue capacity without raising prices.</t>
  </si>
  <si>
    <r>
      <t xml:space="preserve">Follow these instructions in the </t>
    </r>
    <r>
      <rPr>
        <b/>
        <i/>
        <sz val="18"/>
        <color theme="1"/>
        <rFont val="Calibri"/>
        <family val="2"/>
      </rPr>
      <t xml:space="preserve">LT Impact Model </t>
    </r>
    <r>
      <rPr>
        <sz val="16"/>
        <color theme="1"/>
        <rFont val="Calibri"/>
        <family val="2"/>
        <charset val="1"/>
      </rPr>
      <t>Tab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</si>
</sst>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\-"/>
    <numFmt numFmtId="165" formatCode="#,##0.00;\(#,##0.00\);\-"/>
    <numFmt numFmtId="166" formatCode="0.0%;\(0.0%\);\-"/>
    <numFmt numFmtId="167" formatCode="\+#,##0;\(#,##0\);\-"/>
    <numFmt numFmtId="168" formatCode="\+0.0%;\(0.0%\);\-"/>
    <numFmt numFmtId="169" formatCode="#,##0;\(#,##0\);&quot;-&quot;"/>
  </numFmts>
  <fonts count="19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sz val="14"/>
      <color theme="1"/>
      <name val="Calibri"/>
      <family val="2"/>
      <charset val="1"/>
    </font>
    <font>
      <sz val="14"/>
      <color rgb="FF000000"/>
      <name val="Arial"/>
      <family val="2"/>
    </font>
    <font>
      <sz val="14"/>
      <color rgb="FF0000FF"/>
      <name val="Arial"/>
      <family val="2"/>
    </font>
    <font>
      <i/>
      <sz val="14"/>
      <color rgb="FF595959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i/>
      <sz val="16"/>
      <color rgb="FF595959"/>
      <name val="Arial"/>
      <family val="2"/>
    </font>
    <font>
      <b/>
      <i/>
      <sz val="14"/>
      <color rgb="FF595959"/>
      <name val="Arial"/>
      <family val="2"/>
    </font>
    <font>
      <sz val="16"/>
      <color theme="1"/>
      <name val="Calibri"/>
      <family val="2"/>
      <charset val="1"/>
    </font>
    <font>
      <b/>
      <sz val="16"/>
      <color rgb="FF2E5090"/>
      <name val="Arial"/>
      <family val="2"/>
    </font>
    <font>
      <sz val="16"/>
      <name val="Arial"/>
      <family val="2"/>
    </font>
    <font>
      <b/>
      <sz val="18"/>
      <color rgb="FFFFFFFF"/>
      <name val="Arial"/>
      <family val="2"/>
    </font>
    <font>
      <sz val="18"/>
      <color theme="1"/>
      <name val="Calibri"/>
      <family val="2"/>
      <charset val="1"/>
    </font>
    <font>
      <b/>
      <i/>
      <sz val="14"/>
      <color rgb="FF2E5090"/>
      <name val="Arial"/>
      <family val="2"/>
    </font>
    <font>
      <b/>
      <sz val="14"/>
      <color theme="1"/>
      <name val="Calibri"/>
      <family val="2"/>
      <charset val="1"/>
    </font>
    <font>
      <b/>
      <i/>
      <sz val="18"/>
      <color theme="1"/>
      <name val="Calibri"/>
      <family val="2"/>
    </font>
    <font>
      <sz val="11"/>
      <color theme="1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DDEEFF"/>
        <bgColor rgb="FFE2EFDA"/>
      </patternFill>
    </fill>
    <fill>
      <patternFill patternType="solid">
        <fgColor rgb="FF2E5090"/>
        <bgColor rgb="FF1A5276"/>
      </patternFill>
    </fill>
    <fill>
      <patternFill patternType="solid">
        <fgColor rgb="FF1A5276"/>
        <bgColor rgb="FF2E5090"/>
      </patternFill>
    </fill>
    <fill>
      <patternFill patternType="solid">
        <fgColor rgb="FF145A32"/>
        <bgColor rgb="FF1A5276"/>
      </patternFill>
    </fill>
    <fill>
      <patternFill patternType="solid">
        <fgColor rgb="FF784212"/>
        <bgColor rgb="FF59595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</patternFill>
    </fill>
    <fill>
      <patternFill patternType="solid">
        <fgColor rgb="FFDDEEFF"/>
      </patternFill>
    </fill>
    <fill>
      <patternFill patternType="solid">
        <fgColor rgb="FFFFFFFF"/>
      </patternFill>
    </fill>
    <fill>
      <patternFill patternType="solid">
        <fgColor rgb="FF2E5090"/>
      </patternFill>
    </fill>
  </fills>
  <borders count="13">
    <border>
      <left/>
      <right/>
      <top/>
      <bottom/>
      <diagonal/>
    </border>
    <border>
      <left style="thin">
        <color rgb="FFB8B8B8"/>
      </left>
      <right/>
      <top style="thin">
        <color rgb="FFB8B8B8"/>
      </top>
      <bottom style="thin">
        <color rgb="FFB8B8B8"/>
      </bottom>
      <diagonal/>
    </border>
    <border>
      <left style="thin">
        <color rgb="FFB8B8B8"/>
      </left>
      <right style="thin">
        <color rgb="FFB8B8B8"/>
      </right>
      <top style="thin">
        <color rgb="FFB8B8B8"/>
      </top>
      <bottom style="thin">
        <color rgb="FFB8B8B8"/>
      </bottom>
      <diagonal/>
    </border>
    <border>
      <left/>
      <right/>
      <top style="thin">
        <color rgb="FFB8B8B8"/>
      </top>
      <bottom style="thin">
        <color rgb="FFB8B8B8"/>
      </bottom>
      <diagonal/>
    </border>
    <border>
      <left/>
      <right style="thin">
        <color rgb="FFB8B8B8"/>
      </right>
      <top style="thin">
        <color rgb="FFB8B8B8"/>
      </top>
      <bottom style="thin">
        <color rgb="FFB8B8B8"/>
      </bottom>
      <diagonal/>
    </border>
    <border>
      <left style="thin">
        <color rgb="FFB8B8B8"/>
      </left>
      <right style="thin">
        <color rgb="FFB8B8B8"/>
      </right>
      <top style="thin">
        <color rgb="FFB8B8B8"/>
      </top>
      <bottom style="thin">
        <color rgb="FFB8B8B8"/>
      </bottom>
      <diagonal/>
    </border>
    <border>
      <left/>
      <right/>
      <top style="thin">
        <color rgb="FFB8B8B8"/>
      </top>
      <bottom style="thin">
        <color rgb="FFB8B8B8"/>
      </bottom>
      <diagonal/>
    </border>
    <border>
      <left/>
      <right style="thin">
        <color rgb="FFB8B8B8"/>
      </right>
      <top style="thin">
        <color rgb="FFB8B8B8"/>
      </top>
      <bottom style="thin">
        <color rgb="FFB8B8B8"/>
      </bottom>
      <diagonal/>
    </border>
    <border>
      <left style="thin">
        <color rgb="FFB8B8B8"/>
      </left>
      <right style="thin">
        <color rgb="FFB8B8B8"/>
      </right>
      <top style="thin">
        <color indexed="64"/>
      </top>
      <bottom style="medium">
        <color indexed="64"/>
      </bottom>
      <diagonal/>
    </border>
    <border>
      <left style="thin">
        <color rgb="FFB8B8B8"/>
      </left>
      <right style="thin">
        <color rgb="FFB8B8B8"/>
      </right>
      <top style="thin">
        <color rgb="FFB8B8B8"/>
      </top>
      <bottom/>
      <diagonal/>
    </border>
    <border>
      <left style="thin">
        <color rgb="FFB8B8B8"/>
      </left>
      <right style="thin">
        <color rgb="FFB8B8B8"/>
      </right>
      <top/>
      <bottom style="thin">
        <color rgb="FFB8B8B8"/>
      </bottom>
      <diagonal/>
    </border>
    <border>
      <left/>
      <right style="thin">
        <color rgb="FFB8B8B8"/>
      </right>
      <top/>
      <bottom style="thin">
        <color rgb="FFB8B8B8"/>
      </bottom>
      <diagonal/>
    </border>
    <border>
      <left/>
      <right/>
      <top/>
      <bottom style="thin">
        <color rgb="FFB8B8B8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164" fontId="4" fillId="8" borderId="2" xfId="0" applyNumberFormat="1" applyFont="1" applyFill="1" applyBorder="1" applyAlignment="1" applyProtection="1">
      <alignment horizontal="center" vertical="center"/>
      <protection locked="0"/>
    </xf>
    <xf numFmtId="164" fontId="3" fillId="8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169" fontId="3" fillId="12" borderId="5" xfId="0" applyNumberFormat="1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165" fontId="3" fillId="8" borderId="2" xfId="0" applyNumberFormat="1" applyFont="1" applyFill="1" applyBorder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6" fontId="4" fillId="9" borderId="2" xfId="0" applyNumberFormat="1" applyFont="1" applyFill="1" applyBorder="1" applyAlignment="1" applyProtection="1">
      <alignment horizontal="center" vertical="center"/>
      <protection locked="0"/>
    </xf>
    <xf numFmtId="164" fontId="4" fillId="9" borderId="2" xfId="0" applyNumberFormat="1" applyFont="1" applyFill="1" applyBorder="1" applyAlignment="1" applyProtection="1">
      <alignment horizontal="center" vertical="center"/>
      <protection locked="0"/>
    </xf>
    <xf numFmtId="164" fontId="3" fillId="9" borderId="2" xfId="0" applyNumberFormat="1" applyFont="1" applyFill="1" applyBorder="1" applyAlignment="1">
      <alignment horizontal="center" vertical="center"/>
    </xf>
    <xf numFmtId="166" fontId="4" fillId="8" borderId="2" xfId="0" applyNumberFormat="1" applyFont="1" applyFill="1" applyBorder="1" applyAlignment="1" applyProtection="1">
      <alignment horizontal="center" vertical="center"/>
      <protection locked="0"/>
    </xf>
    <xf numFmtId="166" fontId="6" fillId="14" borderId="5" xfId="0" applyNumberFormat="1" applyFont="1" applyFill="1" applyBorder="1" applyAlignment="1">
      <alignment horizontal="center" vertical="center"/>
    </xf>
    <xf numFmtId="166" fontId="3" fillId="8" borderId="2" xfId="0" applyNumberFormat="1" applyFont="1" applyFill="1" applyBorder="1" applyAlignment="1">
      <alignment horizontal="center" vertical="center"/>
    </xf>
    <xf numFmtId="166" fontId="3" fillId="9" borderId="2" xfId="0" applyNumberFormat="1" applyFont="1" applyFill="1" applyBorder="1" applyAlignment="1">
      <alignment horizontal="center" vertical="center"/>
    </xf>
    <xf numFmtId="169" fontId="3" fillId="14" borderId="5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64" fontId="3" fillId="8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66" fontId="3" fillId="9" borderId="2" xfId="0" applyNumberFormat="1" applyFont="1" applyFill="1" applyBorder="1" applyAlignment="1">
      <alignment horizontal="center" vertical="center" wrapText="1"/>
    </xf>
    <xf numFmtId="164" fontId="6" fillId="14" borderId="5" xfId="0" applyNumberFormat="1" applyFont="1" applyFill="1" applyBorder="1" applyAlignment="1">
      <alignment horizontal="center" vertical="center" wrapText="1"/>
    </xf>
    <xf numFmtId="166" fontId="6" fillId="12" borderId="5" xfId="0" applyNumberFormat="1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left" vertical="center" wrapText="1"/>
    </xf>
    <xf numFmtId="164" fontId="3" fillId="8" borderId="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166" fontId="3" fillId="8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left" vertical="center" wrapText="1"/>
    </xf>
    <xf numFmtId="164" fontId="7" fillId="10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169" fontId="3" fillId="12" borderId="9" xfId="0" applyNumberFormat="1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left" vertical="center" wrapText="1"/>
    </xf>
    <xf numFmtId="0" fontId="3" fillId="9" borderId="10" xfId="0" applyFont="1" applyFill="1" applyBorder="1" applyAlignment="1">
      <alignment horizontal="left" vertical="center" wrapText="1"/>
    </xf>
    <xf numFmtId="164" fontId="3" fillId="9" borderId="10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 wrapText="1"/>
    </xf>
    <xf numFmtId="164" fontId="7" fillId="8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horizontal="left" vertical="center" wrapText="1"/>
    </xf>
    <xf numFmtId="164" fontId="3" fillId="8" borderId="9" xfId="0" applyNumberFormat="1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left" vertical="center" wrapText="1"/>
    </xf>
    <xf numFmtId="167" fontId="3" fillId="9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7" fillId="8" borderId="8" xfId="0" applyFont="1" applyFill="1" applyBorder="1" applyAlignment="1">
      <alignment horizontal="left" vertical="center" wrapText="1"/>
    </xf>
    <xf numFmtId="164" fontId="7" fillId="8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3" borderId="2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0" xfId="0" applyFont="1"/>
    <xf numFmtId="0" fontId="1" fillId="15" borderId="5" xfId="0" applyFont="1" applyFill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1" fillId="4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15" fillId="3" borderId="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2" fillId="0" borderId="0" xfId="0" applyFont="1"/>
    <xf numFmtId="0" fontId="1" fillId="4" borderId="2" xfId="0" applyFont="1" applyFill="1" applyBorder="1" applyAlignment="1">
      <alignment horizontal="left" vertical="center"/>
    </xf>
    <xf numFmtId="0" fontId="2" fillId="0" borderId="4" xfId="0" applyFont="1" applyBorder="1"/>
    <xf numFmtId="0" fontId="1" fillId="4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3" fontId="7" fillId="11" borderId="2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B8B8"/>
      <rgbColor rgb="FF808080"/>
      <rgbColor rgb="FF9999FF"/>
      <rgbColor rgb="FF993366"/>
      <rgbColor rgb="FFFFF2CC"/>
      <rgbColor rgb="FFDDEEFF"/>
      <rgbColor rgb="FF660066"/>
      <rgbColor rgb="FFFF8080"/>
      <rgbColor rgb="FF1A527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784212"/>
      <rgbColor rgb="FF993366"/>
      <rgbColor rgb="FF2E5090"/>
      <rgbColor rgb="FF145A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EBIT and Cost  per Unit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115409358435195E-2"/>
          <c:y val="0.15549070775374979"/>
          <c:w val="0.9137677776773514"/>
          <c:h val="0.72874537656856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'LT Impact Model'!$B$33</c:f>
              <c:strCache>
                <c:ptCount val="1"/>
                <c:pt idx="0">
                  <c:v>Operating Profit  (EBIT)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Model'!$C$33:$F$33</c:f>
              <c:numCache>
                <c:formatCode>#,##0;\(#,##0\);\-</c:formatCode>
                <c:ptCount val="4"/>
                <c:pt idx="0">
                  <c:v>10000</c:v>
                </c:pt>
                <c:pt idx="1">
                  <c:v>8305.5555555555475</c:v>
                </c:pt>
                <c:pt idx="2">
                  <c:v>11573.529411764699</c:v>
                </c:pt>
                <c:pt idx="3">
                  <c:v>15250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8-2340-93A7-C2198B83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7960159"/>
        <c:axId val="1685330576"/>
      </c:barChart>
      <c:lineChart>
        <c:grouping val="standard"/>
        <c:varyColors val="0"/>
        <c:ser>
          <c:idx val="1"/>
          <c:order val="1"/>
          <c:tx>
            <c:strRef>
              <c:f>'LT Impact Model'!$B$43</c:f>
              <c:strCache>
                <c:ptCount val="1"/>
                <c:pt idx="0">
                  <c:v>Total Cost per Unit Sold ($)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Model'!$C$43:$F$43</c:f>
              <c:numCache>
                <c:formatCode>_(* #,##0.00_);_(* \(#,##0.00\);_(* "-"??_);_(@_)</c:formatCode>
                <c:ptCount val="4"/>
                <c:pt idx="0">
                  <c:v>90</c:v>
                </c:pt>
                <c:pt idx="1">
                  <c:v>87.525000000000006</c:v>
                </c:pt>
                <c:pt idx="2">
                  <c:v>85.162499999999994</c:v>
                </c:pt>
                <c:pt idx="3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8-2340-93A7-C2198B83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9087"/>
        <c:axId val="768256239"/>
      </c:lineChart>
      <c:catAx>
        <c:axId val="76796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5330576"/>
        <c:crosses val="autoZero"/>
        <c:auto val="1"/>
        <c:lblAlgn val="ctr"/>
        <c:lblOffset val="100"/>
        <c:noMultiLvlLbl val="0"/>
      </c:catAx>
      <c:valAx>
        <c:axId val="1685330576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960159"/>
        <c:crosses val="autoZero"/>
        <c:crossBetween val="between"/>
      </c:valAx>
      <c:valAx>
        <c:axId val="768256239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49087"/>
        <c:crosses val="max"/>
        <c:crossBetween val="between"/>
      </c:valAx>
      <c:catAx>
        <c:axId val="1081490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2562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Basic Profit</a:t>
            </a:r>
            <a:r>
              <a:rPr lang="en-US" baseline="0"/>
              <a:t> and Loss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'LT Impact Model'!$B$22</c:f>
              <c:strCache>
                <c:ptCount val="1"/>
                <c:pt idx="0">
                  <c:v>New Total Sales  [÷ (1 − LT%)]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Model'!$C$22:$F$22</c:f>
              <c:numCache>
                <c:formatCode>#,##0;\(#,##0\);\-</c:formatCode>
                <c:ptCount val="4"/>
                <c:pt idx="0">
                  <c:v>100000</c:v>
                </c:pt>
                <c:pt idx="1">
                  <c:v>105555.55555555555</c:v>
                </c:pt>
                <c:pt idx="2">
                  <c:v>111764.70588235294</c:v>
                </c:pt>
                <c:pt idx="3">
                  <c:v>118750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E-D14D-98B3-448242D294C4}"/>
            </c:ext>
          </c:extLst>
        </c:ser>
        <c:ser>
          <c:idx val="1"/>
          <c:order val="1"/>
          <c:tx>
            <c:strRef>
              <c:f>'LT Impact Model'!$B$26</c:f>
              <c:strCache>
                <c:ptCount val="1"/>
                <c:pt idx="0">
                  <c:v>Vendor / COGS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Model'!$C$26:$F$26</c:f>
              <c:numCache>
                <c:formatCode>#,##0;\(#,##0\);"-"</c:formatCode>
                <c:ptCount val="4"/>
                <c:pt idx="0">
                  <c:v>45000</c:v>
                </c:pt>
                <c:pt idx="1">
                  <c:v>50000</c:v>
                </c:pt>
                <c:pt idx="2">
                  <c:v>52941.176470588238</c:v>
                </c:pt>
                <c:pt idx="3">
                  <c:v>56250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E-D14D-98B3-448242D294C4}"/>
            </c:ext>
          </c:extLst>
        </c:ser>
        <c:ser>
          <c:idx val="2"/>
          <c:order val="2"/>
          <c:tx>
            <c:strRef>
              <c:f>'LT Impact Model'!$B$27</c:f>
              <c:strCache>
                <c:ptCount val="1"/>
                <c:pt idx="0">
                  <c:v>Contribution Margin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Model'!$C$27:$F$27</c:f>
              <c:numCache>
                <c:formatCode>#,##0;\(#,##0\);\-</c:formatCode>
                <c:ptCount val="4"/>
                <c:pt idx="0">
                  <c:v>55000</c:v>
                </c:pt>
                <c:pt idx="1">
                  <c:v>55555.555555555547</c:v>
                </c:pt>
                <c:pt idx="2">
                  <c:v>58823.529411764699</c:v>
                </c:pt>
                <c:pt idx="3">
                  <c:v>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E-D14D-98B3-448242D294C4}"/>
            </c:ext>
          </c:extLst>
        </c:ser>
        <c:ser>
          <c:idx val="3"/>
          <c:order val="3"/>
          <c:tx>
            <c:strRef>
              <c:f>'LT Impact Model'!$B$32</c:f>
              <c:strCache>
                <c:ptCount val="1"/>
                <c:pt idx="0">
                  <c:v>Total Operating Costs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Model'!$C$32:$F$32</c:f>
              <c:numCache>
                <c:formatCode>#,##0;\(#,##0\);\-</c:formatCode>
                <c:ptCount val="4"/>
                <c:pt idx="0">
                  <c:v>90000</c:v>
                </c:pt>
                <c:pt idx="1">
                  <c:v>97250</c:v>
                </c:pt>
                <c:pt idx="2">
                  <c:v>100191.17647058824</c:v>
                </c:pt>
                <c:pt idx="3">
                  <c:v>103500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E-D14D-98B3-448242D294C4}"/>
            </c:ext>
          </c:extLst>
        </c:ser>
        <c:ser>
          <c:idx val="4"/>
          <c:order val="4"/>
          <c:tx>
            <c:strRef>
              <c:f>'LT Impact Model'!$B$33</c:f>
              <c:strCache>
                <c:ptCount val="1"/>
                <c:pt idx="0">
                  <c:v>Operating Profit  (EBIT)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Model'!$C$33:$F$33</c:f>
              <c:numCache>
                <c:formatCode>#,##0;\(#,##0\);\-</c:formatCode>
                <c:ptCount val="4"/>
                <c:pt idx="0">
                  <c:v>10000</c:v>
                </c:pt>
                <c:pt idx="1">
                  <c:v>8305.5555555555475</c:v>
                </c:pt>
                <c:pt idx="2">
                  <c:v>11573.529411764699</c:v>
                </c:pt>
                <c:pt idx="3">
                  <c:v>15250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E-D14D-98B3-448242D2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543023"/>
        <c:axId val="92508959"/>
      </c:barChart>
      <c:lineChart>
        <c:grouping val="standard"/>
        <c:varyColors val="0"/>
        <c:ser>
          <c:idx val="5"/>
          <c:order val="5"/>
          <c:tx>
            <c:strRef>
              <c:f>'LT Impact Model'!$B$33</c:f>
              <c:strCache>
                <c:ptCount val="1"/>
                <c:pt idx="0">
                  <c:v>Operating Profit  (EBIT)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'LT Impact Model'!$C$33:$F$33</c:f>
              <c:numCache>
                <c:formatCode>#,##0;\(#,##0\);\-</c:formatCode>
                <c:ptCount val="4"/>
                <c:pt idx="0">
                  <c:v>10000</c:v>
                </c:pt>
                <c:pt idx="1">
                  <c:v>8305.5555555555475</c:v>
                </c:pt>
                <c:pt idx="2">
                  <c:v>11573.529411764699</c:v>
                </c:pt>
                <c:pt idx="3">
                  <c:v>15250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DE-D14D-98B3-448242D2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069536"/>
        <c:axId val="1685387408"/>
      </c:lineChart>
      <c:catAx>
        <c:axId val="9254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08959"/>
        <c:crosses val="autoZero"/>
        <c:auto val="1"/>
        <c:lblAlgn val="ctr"/>
        <c:lblOffset val="100"/>
        <c:noMultiLvlLbl val="0"/>
      </c:catAx>
      <c:valAx>
        <c:axId val="92508959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43023"/>
        <c:crosses val="autoZero"/>
        <c:crossBetween val="between"/>
      </c:valAx>
      <c:valAx>
        <c:axId val="1685387408"/>
        <c:scaling>
          <c:orientation val="minMax"/>
        </c:scaling>
        <c:delete val="0"/>
        <c:axPos val="r"/>
        <c:numFmt formatCode="#,##0;\(#,##0\);\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069536"/>
        <c:crosses val="max"/>
        <c:crossBetween val="between"/>
      </c:valAx>
      <c:catAx>
        <c:axId val="1986069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5387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6</xdr:row>
      <xdr:rowOff>177800</xdr:rowOff>
    </xdr:from>
    <xdr:to>
      <xdr:col>21</xdr:col>
      <xdr:colOff>368300</xdr:colOff>
      <xdr:row>17</xdr:row>
      <xdr:rowOff>419100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39DD62-0468-268E-810D-6046CAF2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260350</xdr:colOff>
      <xdr:row>19</xdr:row>
      <xdr:rowOff>25400</xdr:rowOff>
    </xdr:from>
    <xdr:to>
      <xdr:col>22</xdr:col>
      <xdr:colOff>127000</xdr:colOff>
      <xdr:row>28</xdr:row>
      <xdr:rowOff>444500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EE0E6C-D391-296D-F7C5-01FDC58B9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8"/>
  <sheetViews>
    <sheetView showGridLines="0" zoomScaleNormal="100" workbookViewId="0">
      <selection activeCell="G5" sqref="G5"/>
    </sheetView>
  </sheetViews>
  <sheetFormatPr baseColWidth="10" defaultColWidth="8.6640625" defaultRowHeight="21" x14ac:dyDescent="0.25"/>
  <cols>
    <col min="1" max="1" width="2" style="60" customWidth="1"/>
    <col min="2" max="2" width="36.1640625" style="60" customWidth="1"/>
    <col min="3" max="3" width="100.5" style="60" customWidth="1"/>
    <col min="4" max="16384" width="8.6640625" style="60"/>
  </cols>
  <sheetData>
    <row r="1" spans="2:3" ht="39" customHeight="1" x14ac:dyDescent="0.3">
      <c r="B1" s="78" t="s">
        <v>67</v>
      </c>
      <c r="C1" s="66"/>
    </row>
    <row r="2" spans="2:3" ht="59" customHeight="1" x14ac:dyDescent="0.25">
      <c r="B2" s="79" t="s">
        <v>80</v>
      </c>
      <c r="C2" s="79"/>
    </row>
    <row r="3" spans="2:3" ht="87" customHeight="1" x14ac:dyDescent="0.25">
      <c r="B3" s="61" t="s">
        <v>68</v>
      </c>
      <c r="C3" s="62" t="s">
        <v>69</v>
      </c>
    </row>
    <row r="4" spans="2:3" ht="87" customHeight="1" x14ac:dyDescent="0.25">
      <c r="B4" s="61" t="s">
        <v>70</v>
      </c>
      <c r="C4" s="62" t="s">
        <v>71</v>
      </c>
    </row>
    <row r="5" spans="2:3" ht="87" customHeight="1" x14ac:dyDescent="0.25">
      <c r="B5" s="61" t="s">
        <v>72</v>
      </c>
      <c r="C5" s="62" t="s">
        <v>73</v>
      </c>
    </row>
    <row r="6" spans="2:3" ht="87" customHeight="1" x14ac:dyDescent="0.25">
      <c r="B6" s="61" t="s">
        <v>74</v>
      </c>
      <c r="C6" s="62" t="s">
        <v>75</v>
      </c>
    </row>
    <row r="7" spans="2:3" ht="87" customHeight="1" x14ac:dyDescent="0.25">
      <c r="B7" s="61" t="s">
        <v>76</v>
      </c>
      <c r="C7" s="62" t="s">
        <v>77</v>
      </c>
    </row>
    <row r="8" spans="2:3" ht="87" customHeight="1" x14ac:dyDescent="0.25">
      <c r="B8" s="61" t="s">
        <v>78</v>
      </c>
      <c r="C8" s="62" t="s">
        <v>79</v>
      </c>
    </row>
  </sheetData>
  <mergeCells count="2">
    <mergeCell ref="B1:C1"/>
    <mergeCell ref="B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9"/>
  <sheetViews>
    <sheetView showGridLines="0" tabSelected="1" topLeftCell="A2" zoomScaleNormal="100" workbookViewId="0">
      <selection activeCell="J41" sqref="J41"/>
    </sheetView>
  </sheetViews>
  <sheetFormatPr baseColWidth="10" defaultColWidth="8.6640625" defaultRowHeight="19" x14ac:dyDescent="0.25"/>
  <cols>
    <col min="1" max="1" width="2" style="1" customWidth="1"/>
    <col min="2" max="2" width="36.83203125" style="1" customWidth="1"/>
    <col min="3" max="6" width="23.33203125" style="1" customWidth="1"/>
    <col min="7" max="7" width="69.1640625" style="28" customWidth="1"/>
    <col min="8" max="16384" width="8.6640625" style="1"/>
  </cols>
  <sheetData>
    <row r="1" spans="2:7" ht="9.75" customHeight="1" x14ac:dyDescent="0.25"/>
    <row r="2" spans="2:7" ht="52" customHeight="1" x14ac:dyDescent="0.3">
      <c r="B2" s="65" t="s">
        <v>0</v>
      </c>
      <c r="C2" s="66"/>
      <c r="D2" s="66"/>
      <c r="E2" s="66"/>
      <c r="F2" s="66"/>
      <c r="G2" s="66"/>
    </row>
    <row r="3" spans="2:7" ht="9.75" customHeight="1" x14ac:dyDescent="0.25"/>
    <row r="4" spans="2:7" ht="31" customHeight="1" x14ac:dyDescent="0.25">
      <c r="B4" s="72" t="s">
        <v>1</v>
      </c>
      <c r="C4" s="73"/>
      <c r="D4" s="73"/>
      <c r="E4" s="73"/>
      <c r="F4" s="73"/>
      <c r="G4" s="73"/>
    </row>
    <row r="5" spans="2:7" ht="18" customHeight="1" x14ac:dyDescent="0.25"/>
    <row r="6" spans="2:7" ht="36" customHeight="1" x14ac:dyDescent="0.25">
      <c r="B6" s="2" t="s">
        <v>2</v>
      </c>
      <c r="C6" s="3" t="s">
        <v>3</v>
      </c>
      <c r="D6" s="4" t="s">
        <v>4</v>
      </c>
      <c r="E6" s="5" t="s">
        <v>5</v>
      </c>
      <c r="F6" s="6" t="s">
        <v>6</v>
      </c>
      <c r="G6" s="2" t="s">
        <v>7</v>
      </c>
    </row>
    <row r="7" spans="2:7" ht="18" customHeight="1" x14ac:dyDescent="0.25"/>
    <row r="8" spans="2:7" ht="31" customHeight="1" x14ac:dyDescent="0.25">
      <c r="B8" s="70" t="s">
        <v>8</v>
      </c>
      <c r="C8" s="71"/>
      <c r="D8" s="71"/>
      <c r="E8" s="71"/>
      <c r="F8" s="71"/>
      <c r="G8" s="71"/>
    </row>
    <row r="9" spans="2:7" x14ac:dyDescent="0.25">
      <c r="B9" s="7" t="s">
        <v>9</v>
      </c>
      <c r="C9" s="8">
        <v>100000</v>
      </c>
      <c r="D9" s="9"/>
      <c r="E9" s="9"/>
      <c r="F9" s="9"/>
      <c r="G9" s="10" t="s">
        <v>10</v>
      </c>
    </row>
    <row r="10" spans="2:7" ht="38" x14ac:dyDescent="0.25">
      <c r="B10" s="7" t="s">
        <v>11</v>
      </c>
      <c r="C10" s="8">
        <v>1000</v>
      </c>
      <c r="D10" s="11">
        <f>IFERROR(D22/D11,0)</f>
        <v>1111.1111111111111</v>
      </c>
      <c r="E10" s="11">
        <f>IFERROR(E22/E11,0)</f>
        <v>1176.4705882352941</v>
      </c>
      <c r="F10" s="11">
        <f>IFERROR(F22/F11,0)</f>
        <v>1250</v>
      </c>
      <c r="G10" s="12" t="s">
        <v>12</v>
      </c>
    </row>
    <row r="11" spans="2:7" ht="38" x14ac:dyDescent="0.25">
      <c r="B11" s="13" t="s">
        <v>13</v>
      </c>
      <c r="C11" s="14">
        <f>IFERROR(C9/C10,0)</f>
        <v>100</v>
      </c>
      <c r="D11" s="15">
        <f>IFERROR((C9/C10)*(1+D15),0)</f>
        <v>95</v>
      </c>
      <c r="E11" s="14">
        <f>IFERROR((C9/C10)*(1+E15),0)</f>
        <v>95</v>
      </c>
      <c r="F11" s="15">
        <f>IFERROR((C9/C10)*(1+F15),0)</f>
        <v>95</v>
      </c>
      <c r="G11" s="10" t="s">
        <v>14</v>
      </c>
    </row>
    <row r="12" spans="2:7" x14ac:dyDescent="0.25">
      <c r="B12" s="13" t="s">
        <v>15</v>
      </c>
      <c r="C12" s="16">
        <v>0.45</v>
      </c>
      <c r="D12" s="16"/>
      <c r="E12" s="16"/>
      <c r="F12" s="16"/>
      <c r="G12" s="10" t="s">
        <v>16</v>
      </c>
    </row>
    <row r="13" spans="2:7" x14ac:dyDescent="0.25">
      <c r="B13" s="7" t="s">
        <v>17</v>
      </c>
      <c r="C13" s="8">
        <v>25000</v>
      </c>
      <c r="D13" s="9"/>
      <c r="E13" s="9"/>
      <c r="F13" s="9"/>
      <c r="G13" s="10" t="s">
        <v>18</v>
      </c>
    </row>
    <row r="14" spans="2:7" x14ac:dyDescent="0.25">
      <c r="B14" s="13" t="s">
        <v>19</v>
      </c>
      <c r="C14" s="17">
        <v>20000</v>
      </c>
      <c r="D14" s="18"/>
      <c r="E14" s="18"/>
      <c r="F14" s="18"/>
      <c r="G14" s="10" t="s">
        <v>20</v>
      </c>
    </row>
    <row r="15" spans="2:7" x14ac:dyDescent="0.25">
      <c r="B15" s="7" t="s">
        <v>21</v>
      </c>
      <c r="C15" s="19">
        <v>0</v>
      </c>
      <c r="D15" s="16">
        <v>-0.05</v>
      </c>
      <c r="E15" s="16">
        <v>-0.05</v>
      </c>
      <c r="F15" s="16">
        <v>-0.05</v>
      </c>
      <c r="G15" s="10" t="s">
        <v>22</v>
      </c>
    </row>
    <row r="16" spans="2:7" x14ac:dyDescent="0.25">
      <c r="B16" s="13" t="s">
        <v>23</v>
      </c>
      <c r="C16" s="20"/>
      <c r="D16" s="19">
        <v>0.1</v>
      </c>
      <c r="E16" s="19">
        <v>0.15</v>
      </c>
      <c r="F16" s="19">
        <v>0.2</v>
      </c>
      <c r="G16" s="10" t="s">
        <v>24</v>
      </c>
    </row>
    <row r="17" spans="2:7" ht="38" x14ac:dyDescent="0.25">
      <c r="B17" s="7" t="s">
        <v>25</v>
      </c>
      <c r="C17" s="21"/>
      <c r="D17" s="19">
        <v>0.05</v>
      </c>
      <c r="E17" s="19">
        <v>0.05</v>
      </c>
      <c r="F17" s="19">
        <v>0.05</v>
      </c>
      <c r="G17" s="10" t="s">
        <v>26</v>
      </c>
    </row>
    <row r="18" spans="2:7" ht="38" x14ac:dyDescent="0.25">
      <c r="B18" s="13" t="s">
        <v>27</v>
      </c>
      <c r="C18" s="22"/>
      <c r="D18" s="16">
        <v>0.05</v>
      </c>
      <c r="E18" s="16">
        <v>0.05</v>
      </c>
      <c r="F18" s="16">
        <v>0.05</v>
      </c>
      <c r="G18" s="10" t="s">
        <v>28</v>
      </c>
    </row>
    <row r="19" spans="2:7" ht="16" customHeight="1" x14ac:dyDescent="0.25"/>
    <row r="20" spans="2:7" ht="27" customHeight="1" x14ac:dyDescent="0.25">
      <c r="B20" s="70" t="s">
        <v>29</v>
      </c>
      <c r="C20" s="77"/>
      <c r="D20" s="77"/>
      <c r="E20" s="77"/>
      <c r="F20" s="77"/>
      <c r="G20" s="77"/>
    </row>
    <row r="21" spans="2:7" ht="38" x14ac:dyDescent="0.25">
      <c r="B21" s="53" t="s">
        <v>30</v>
      </c>
      <c r="C21" s="54">
        <f>C9*(1+C15)</f>
        <v>100000</v>
      </c>
      <c r="D21" s="54">
        <f>C9*(1+D15)</f>
        <v>95000</v>
      </c>
      <c r="E21" s="54">
        <f>C9*(1+E15)</f>
        <v>95000</v>
      </c>
      <c r="F21" s="54">
        <f>C9*(1+F15)</f>
        <v>95000</v>
      </c>
      <c r="G21" s="38" t="s">
        <v>31</v>
      </c>
    </row>
    <row r="22" spans="2:7" ht="20" thickBot="1" x14ac:dyDescent="0.3">
      <c r="B22" s="58" t="s">
        <v>32</v>
      </c>
      <c r="C22" s="59">
        <f>C21</f>
        <v>100000</v>
      </c>
      <c r="D22" s="59">
        <f>D21/(1-D16)</f>
        <v>105555.55555555555</v>
      </c>
      <c r="E22" s="59">
        <f>E21/(1-E16)</f>
        <v>111764.70588235294</v>
      </c>
      <c r="F22" s="59">
        <f>F21/(1-F16)</f>
        <v>118750</v>
      </c>
      <c r="G22" s="44" t="s">
        <v>33</v>
      </c>
    </row>
    <row r="23" spans="2:7" x14ac:dyDescent="0.25">
      <c r="B23" s="55" t="s">
        <v>34</v>
      </c>
      <c r="C23" s="56">
        <f>C22-$C$22</f>
        <v>0</v>
      </c>
      <c r="D23" s="56">
        <f>D22-$C$22</f>
        <v>5555.5555555555475</v>
      </c>
      <c r="E23" s="56">
        <f>E22-$C$22</f>
        <v>11764.705882352937</v>
      </c>
      <c r="F23" s="56">
        <f>F22-$C$22</f>
        <v>18750</v>
      </c>
      <c r="G23" s="57"/>
    </row>
    <row r="24" spans="2:7" ht="38" x14ac:dyDescent="0.25">
      <c r="B24" s="7" t="s">
        <v>35</v>
      </c>
      <c r="C24" s="23">
        <f>C9*C12</f>
        <v>45000</v>
      </c>
      <c r="D24" s="23">
        <f>(C9*C12/C10)*D10</f>
        <v>50000</v>
      </c>
      <c r="E24" s="23">
        <f>(C9*C12/C10)*E10</f>
        <v>52941.176470588238</v>
      </c>
      <c r="F24" s="23">
        <f>(C9*C12/C10)*F10</f>
        <v>56250</v>
      </c>
      <c r="G24" s="12" t="s">
        <v>36</v>
      </c>
    </row>
    <row r="25" spans="2:7" ht="27" customHeight="1" x14ac:dyDescent="0.25">
      <c r="B25" s="75" t="s">
        <v>37</v>
      </c>
      <c r="C25" s="71"/>
      <c r="D25" s="71"/>
      <c r="E25" s="71"/>
      <c r="F25" s="71"/>
      <c r="G25" s="76"/>
    </row>
    <row r="26" spans="2:7" s="28" customFormat="1" x14ac:dyDescent="0.25">
      <c r="B26" s="45" t="s">
        <v>38</v>
      </c>
      <c r="C26" s="46">
        <f>C9*C12</f>
        <v>45000</v>
      </c>
      <c r="D26" s="46">
        <f>(C9*C12/C10)*D10</f>
        <v>50000</v>
      </c>
      <c r="E26" s="46">
        <f>(C9*C12/C10)*E10</f>
        <v>52941.176470588238</v>
      </c>
      <c r="F26" s="46">
        <f>(C9*C12/C10)*F10</f>
        <v>56250</v>
      </c>
      <c r="G26" s="47" t="s">
        <v>36</v>
      </c>
    </row>
    <row r="27" spans="2:7" s="28" customFormat="1" ht="30" customHeight="1" thickBot="1" x14ac:dyDescent="0.3">
      <c r="B27" s="50" t="s">
        <v>39</v>
      </c>
      <c r="C27" s="51">
        <f>C22-C26</f>
        <v>55000</v>
      </c>
      <c r="D27" s="51">
        <f>D22-D26</f>
        <v>55555.555555555547</v>
      </c>
      <c r="E27" s="51">
        <f>E22-E26</f>
        <v>58823.529411764699</v>
      </c>
      <c r="F27" s="51">
        <f>F22-F26</f>
        <v>62500</v>
      </c>
      <c r="G27" s="52" t="s">
        <v>40</v>
      </c>
    </row>
    <row r="28" spans="2:7" s="28" customFormat="1" x14ac:dyDescent="0.25">
      <c r="B28" s="48" t="s">
        <v>41</v>
      </c>
      <c r="C28" s="49">
        <f>C13</f>
        <v>25000</v>
      </c>
      <c r="D28" s="49">
        <f>C13*(1+D17)</f>
        <v>26250</v>
      </c>
      <c r="E28" s="49">
        <f>C13*(1+E17)</f>
        <v>26250</v>
      </c>
      <c r="F28" s="49">
        <f>C13*(1+F17)</f>
        <v>26250</v>
      </c>
      <c r="G28" s="41" t="s">
        <v>42</v>
      </c>
    </row>
    <row r="29" spans="2:7" s="28" customFormat="1" ht="38" x14ac:dyDescent="0.25">
      <c r="B29" s="7" t="s">
        <v>43</v>
      </c>
      <c r="C29" s="30">
        <f>C14</f>
        <v>20000</v>
      </c>
      <c r="D29" s="30">
        <f>C14*(1+D18)</f>
        <v>21000</v>
      </c>
      <c r="E29" s="30">
        <f>C14*(1+E18)</f>
        <v>21000</v>
      </c>
      <c r="F29" s="30">
        <f>C14*(1+F18)</f>
        <v>21000</v>
      </c>
      <c r="G29" s="10" t="s">
        <v>44</v>
      </c>
    </row>
    <row r="30" spans="2:7" ht="18.75" customHeight="1" x14ac:dyDescent="0.25"/>
    <row r="31" spans="2:7" ht="27" customHeight="1" x14ac:dyDescent="0.25">
      <c r="B31" s="67" t="s">
        <v>45</v>
      </c>
      <c r="C31" s="68"/>
      <c r="D31" s="68"/>
      <c r="E31" s="68"/>
      <c r="F31" s="68"/>
      <c r="G31" s="69"/>
    </row>
    <row r="32" spans="2:7" s="28" customFormat="1" x14ac:dyDescent="0.25">
      <c r="B32" s="36" t="s">
        <v>46</v>
      </c>
      <c r="C32" s="37">
        <f>C26+C28+C29</f>
        <v>90000</v>
      </c>
      <c r="D32" s="37">
        <f>D26+D28+D29</f>
        <v>97250</v>
      </c>
      <c r="E32" s="37">
        <f>E26+E28+E29</f>
        <v>100191.17647058824</v>
      </c>
      <c r="F32" s="37">
        <f>F26+F28+F29</f>
        <v>103500</v>
      </c>
      <c r="G32" s="38" t="s">
        <v>47</v>
      </c>
    </row>
    <row r="33" spans="2:7" s="28" customFormat="1" ht="27" customHeight="1" thickBot="1" x14ac:dyDescent="0.3">
      <c r="B33" s="42" t="s">
        <v>48</v>
      </c>
      <c r="C33" s="43">
        <f>C22-C32</f>
        <v>10000</v>
      </c>
      <c r="D33" s="43">
        <f>D22-D32</f>
        <v>8305.5555555555475</v>
      </c>
      <c r="E33" s="43">
        <f>E22-E32</f>
        <v>11573.529411764699</v>
      </c>
      <c r="F33" s="43">
        <f>F22-F32</f>
        <v>15250</v>
      </c>
      <c r="G33" s="44" t="s">
        <v>49</v>
      </c>
    </row>
    <row r="34" spans="2:7" s="28" customFormat="1" x14ac:dyDescent="0.25">
      <c r="B34" s="39" t="s">
        <v>50</v>
      </c>
      <c r="C34" s="40">
        <f>IFERROR(C33/C22,0)</f>
        <v>0.1</v>
      </c>
      <c r="D34" s="40">
        <f>IFERROR(D33/D22,0)</f>
        <v>7.8684210526315718E-2</v>
      </c>
      <c r="E34" s="40">
        <f>IFERROR(E33/E22,0)</f>
        <v>0.10355263157894731</v>
      </c>
      <c r="F34" s="40">
        <f>IFERROR(F33/F22,0)</f>
        <v>0.12842105263157894</v>
      </c>
      <c r="G34" s="41" t="s">
        <v>51</v>
      </c>
    </row>
    <row r="35" spans="2:7" s="28" customFormat="1" x14ac:dyDescent="0.25">
      <c r="B35" s="13" t="s">
        <v>52</v>
      </c>
      <c r="C35" s="31">
        <f>C33-$C$33</f>
        <v>0</v>
      </c>
      <c r="D35" s="31">
        <f>D33-$C$33</f>
        <v>-1694.4444444444525</v>
      </c>
      <c r="E35" s="31">
        <f>E33-$C$33</f>
        <v>1573.529411764699</v>
      </c>
      <c r="F35" s="31">
        <f>F33-$C$33</f>
        <v>5250</v>
      </c>
      <c r="G35" s="10" t="s">
        <v>53</v>
      </c>
    </row>
    <row r="36" spans="2:7" s="28" customFormat="1" x14ac:dyDescent="0.25">
      <c r="B36" s="13" t="s">
        <v>54</v>
      </c>
      <c r="C36" s="32">
        <f>IFERROR((C33-$C$33)/$C$33,0)</f>
        <v>0</v>
      </c>
      <c r="D36" s="32">
        <f>IFERROR((D33-$C$33)/$C$33,0)</f>
        <v>-0.16944444444444526</v>
      </c>
      <c r="E36" s="32">
        <f>IFERROR((E33-$C$33)/$C$33,0)</f>
        <v>0.15735294117646989</v>
      </c>
      <c r="F36" s="32">
        <f>IFERROR((F33-$C$33)/$C$33,0)</f>
        <v>0.52500000000000002</v>
      </c>
      <c r="G36" s="10" t="s">
        <v>55</v>
      </c>
    </row>
    <row r="37" spans="2:7" s="28" customFormat="1" x14ac:dyDescent="0.25">
      <c r="B37" s="13" t="s">
        <v>56</v>
      </c>
      <c r="C37" s="33">
        <f>IFERROR(C27/C22,0)</f>
        <v>0.55000000000000004</v>
      </c>
      <c r="D37" s="33">
        <f>IFERROR(D27/D22,0)</f>
        <v>0.52631578947368418</v>
      </c>
      <c r="E37" s="33">
        <f>IFERROR(E27/E22,0)</f>
        <v>0.52631578947368418</v>
      </c>
      <c r="F37" s="33">
        <f>IFERROR(F27/F22,0)</f>
        <v>0.52631578947368418</v>
      </c>
      <c r="G37" s="29"/>
    </row>
    <row r="38" spans="2:7" ht="30" customHeight="1" x14ac:dyDescent="0.25"/>
    <row r="39" spans="2:7" ht="27" customHeight="1" x14ac:dyDescent="0.25">
      <c r="B39" s="67" t="s">
        <v>57</v>
      </c>
      <c r="C39" s="68"/>
      <c r="D39" s="68"/>
      <c r="E39" s="68"/>
      <c r="F39" s="68"/>
      <c r="G39" s="69"/>
    </row>
    <row r="40" spans="2:7" s="28" customFormat="1" ht="38" x14ac:dyDescent="0.25">
      <c r="B40" s="24" t="s">
        <v>58</v>
      </c>
      <c r="C40" s="26" t="str">
        <f>IF(D33&gt;C33,"✓ YES — LT 10% improves EBIT","✗ NO — Review assumptions")</f>
        <v>✗ NO — Review assumptions</v>
      </c>
      <c r="D40" s="26" t="str">
        <f>IF(D33&gt;C33,"✓ YES — LT 10% improves EBIT","✗ NO — Review assumptions")</f>
        <v>✗ NO — Review assumptions</v>
      </c>
      <c r="E40" s="26" t="str">
        <f>IF(E33&gt;C33,"✓ YES — LT 15% improves EBIT","✗ NO — Review assumptions")</f>
        <v>✓ YES — LT 15% improves EBIT</v>
      </c>
      <c r="F40" s="27" t="str">
        <f>IF(F33&gt;C33,"✓ YES — LT 20% improves EBIT","✗ NO — Review assumptions")</f>
        <v>✓ YES — LT 20% improves EBIT</v>
      </c>
      <c r="G40" s="10" t="s">
        <v>59</v>
      </c>
    </row>
    <row r="41" spans="2:7" s="28" customFormat="1" ht="38" x14ac:dyDescent="0.25">
      <c r="B41" s="25" t="s">
        <v>60</v>
      </c>
      <c r="C41" s="34"/>
      <c r="D41" s="30">
        <f>D22-D21</f>
        <v>10555.555555555547</v>
      </c>
      <c r="E41" s="30">
        <f>E22-E21</f>
        <v>16764.705882352937</v>
      </c>
      <c r="F41" s="30">
        <f>F22-F21</f>
        <v>23750</v>
      </c>
      <c r="G41" s="10" t="s">
        <v>61</v>
      </c>
    </row>
    <row r="42" spans="2:7" s="28" customFormat="1" ht="38" x14ac:dyDescent="0.25">
      <c r="B42" s="24" t="s">
        <v>62</v>
      </c>
      <c r="C42" s="35"/>
      <c r="D42" s="33">
        <f>IFERROR(1-(D21/(C33+D32)),"N/A")</f>
        <v>0.11421911421911424</v>
      </c>
      <c r="E42" s="33">
        <f>IFERROR(1-(E21/(C33+E32)),"N/A")</f>
        <v>0.13786200453756847</v>
      </c>
      <c r="F42" s="33">
        <f>IFERROR(1-(F21/(C33+F32)),"N/A")</f>
        <v>0.16299559471365643</v>
      </c>
      <c r="G42" s="10" t="s">
        <v>63</v>
      </c>
    </row>
    <row r="43" spans="2:7" s="28" customFormat="1" ht="38" x14ac:dyDescent="0.25">
      <c r="B43" s="24" t="s">
        <v>64</v>
      </c>
      <c r="C43" s="80">
        <f>IFERROR(C32/C10,0)</f>
        <v>90</v>
      </c>
      <c r="D43" s="80">
        <f>IFERROR(D32/D10,0)</f>
        <v>87.525000000000006</v>
      </c>
      <c r="E43" s="80">
        <f>IFERROR(E32/E10,0)</f>
        <v>85.162499999999994</v>
      </c>
      <c r="F43" s="80">
        <f>IFERROR(F32/F10,0)</f>
        <v>82.8</v>
      </c>
      <c r="G43" s="10" t="s">
        <v>65</v>
      </c>
    </row>
    <row r="44" spans="2:7" ht="15.75" customHeight="1" x14ac:dyDescent="0.25">
      <c r="B44" s="74"/>
      <c r="C44" s="74"/>
      <c r="D44" s="74"/>
      <c r="E44" s="74"/>
      <c r="F44" s="74"/>
      <c r="G44" s="74"/>
    </row>
    <row r="45" spans="2:7" ht="47" customHeight="1" x14ac:dyDescent="0.25">
      <c r="B45" s="63" t="s">
        <v>66</v>
      </c>
      <c r="C45" s="64"/>
      <c r="D45" s="64"/>
      <c r="E45" s="64"/>
      <c r="F45" s="64"/>
      <c r="G45" s="64"/>
    </row>
    <row r="46" spans="2:7" ht="18" customHeight="1" x14ac:dyDescent="0.25"/>
    <row r="47" spans="2:7" ht="18" customHeight="1" x14ac:dyDescent="0.25"/>
    <row r="48" spans="2:7" ht="18" customHeight="1" x14ac:dyDescent="0.25">
      <c r="G48" s="1"/>
    </row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sheetProtection algorithmName="SHA-512" hashValue="AH3JwgTapn/eQSwLd2bDgJIXiUbSVdXJaf4XXJEdEfMgOwAgCfrp3tCnXx4r7y1OPb7jrlOfd/B/yXEy3LGLcg==" saltValue="JTERR3+1PxytXzR94/13NA==" spinCount="100000" sheet="1"/>
  <mergeCells count="9">
    <mergeCell ref="B45:G45"/>
    <mergeCell ref="B2:G2"/>
    <mergeCell ref="B31:G31"/>
    <mergeCell ref="B8:G8"/>
    <mergeCell ref="B4:G4"/>
    <mergeCell ref="B44:G44"/>
    <mergeCell ref="B39:G39"/>
    <mergeCell ref="B25:G25"/>
    <mergeCell ref="B20:G2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LT Impact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Thompson</cp:lastModifiedBy>
  <cp:revision>0</cp:revision>
  <dcterms:created xsi:type="dcterms:W3CDTF">2026-03-05T15:30:43Z</dcterms:created>
  <dcterms:modified xsi:type="dcterms:W3CDTF">2026-03-11T15:55:25Z</dcterms:modified>
  <dc:language>en-US</dc:language>
</cp:coreProperties>
</file>